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240" yWindow="60" windowWidth="24780" windowHeight="13170"/>
  </bookViews>
  <sheets>
    <sheet name="Arbeitszeiten" sheetId="1" r:id="rId1"/>
  </sheets>
  <calcPr calcId="125725"/>
</workbook>
</file>

<file path=xl/calcChain.xml><?xml version="1.0" encoding="utf-8"?>
<calcChain xmlns="http://schemas.openxmlformats.org/spreadsheetml/2006/main">
  <c r="E13" i="1"/>
  <c r="E14"/>
  <c r="E15"/>
  <c r="E16"/>
  <c r="E17"/>
  <c r="A11"/>
  <c r="A12" s="1"/>
  <c r="E12" s="1"/>
  <c r="B48"/>
  <c r="B47"/>
  <c r="B46"/>
  <c r="B45"/>
  <c r="B44"/>
  <c r="E11" l="1"/>
  <c r="E42" s="1"/>
  <c r="E7" s="1"/>
  <c r="G11"/>
  <c r="A13"/>
  <c r="G12"/>
  <c r="H12" l="1"/>
  <c r="I12" s="1"/>
  <c r="H11"/>
  <c r="I11" s="1"/>
  <c r="G13"/>
  <c r="A14"/>
  <c r="H13" l="1"/>
  <c r="I13" s="1"/>
  <c r="G14"/>
  <c r="A15"/>
  <c r="G15" s="1"/>
  <c r="H15" l="1"/>
  <c r="I15" s="1"/>
  <c r="H14"/>
  <c r="A16"/>
  <c r="G16" l="1"/>
  <c r="I14"/>
  <c r="A17"/>
  <c r="G17" s="1"/>
  <c r="H17" l="1"/>
  <c r="I17" s="1"/>
  <c r="H16"/>
  <c r="A18"/>
  <c r="E18" s="1"/>
  <c r="G18" l="1"/>
  <c r="I16"/>
  <c r="A19"/>
  <c r="G19" l="1"/>
  <c r="H19" s="1"/>
  <c r="I19" s="1"/>
  <c r="E19"/>
  <c r="H18"/>
  <c r="I18" s="1"/>
  <c r="A20"/>
  <c r="E20" s="1"/>
  <c r="G20" l="1"/>
  <c r="A21"/>
  <c r="E21" s="1"/>
  <c r="H20" l="1"/>
  <c r="I20" s="1"/>
  <c r="A22"/>
  <c r="E22" s="1"/>
  <c r="G21"/>
  <c r="H21" l="1"/>
  <c r="I21" s="1"/>
  <c r="A23"/>
  <c r="E23" s="1"/>
  <c r="G22"/>
  <c r="H22" l="1"/>
  <c r="I22" s="1"/>
  <c r="A24"/>
  <c r="E24" s="1"/>
  <c r="G23"/>
  <c r="H23" l="1"/>
  <c r="I23" s="1"/>
  <c r="A25"/>
  <c r="E25" s="1"/>
  <c r="G24"/>
  <c r="H24" l="1"/>
  <c r="I24" s="1"/>
  <c r="A26"/>
  <c r="E26" s="1"/>
  <c r="G25"/>
  <c r="H25" l="1"/>
  <c r="I25" s="1"/>
  <c r="A27"/>
  <c r="E27" s="1"/>
  <c r="G26"/>
  <c r="H26" l="1"/>
  <c r="I26" s="1"/>
  <c r="A28"/>
  <c r="E28" s="1"/>
  <c r="G27"/>
  <c r="H27" l="1"/>
  <c r="I27" s="1"/>
  <c r="A29"/>
  <c r="E29" s="1"/>
  <c r="G28"/>
  <c r="I28" l="1"/>
  <c r="H28"/>
  <c r="A30"/>
  <c r="E30" s="1"/>
  <c r="G29"/>
  <c r="H29" l="1"/>
  <c r="I29" s="1"/>
  <c r="A31"/>
  <c r="E31" s="1"/>
  <c r="G30"/>
  <c r="H30" s="1"/>
  <c r="I30" s="1"/>
  <c r="A32" l="1"/>
  <c r="E32" s="1"/>
  <c r="G31"/>
  <c r="H31" l="1"/>
  <c r="I31" s="1"/>
  <c r="A33"/>
  <c r="E33" s="1"/>
  <c r="G32"/>
  <c r="H32" l="1"/>
  <c r="I32" s="1"/>
  <c r="A34"/>
  <c r="E34" s="1"/>
  <c r="G33"/>
  <c r="H33" l="1"/>
  <c r="I33" s="1"/>
  <c r="A35"/>
  <c r="E35" s="1"/>
  <c r="G34"/>
  <c r="H34" s="1"/>
  <c r="I34" s="1"/>
  <c r="A36" l="1"/>
  <c r="E36" s="1"/>
  <c r="G35"/>
  <c r="H35" l="1"/>
  <c r="I35" s="1"/>
  <c r="A37"/>
  <c r="E37" s="1"/>
  <c r="G36"/>
  <c r="H36" l="1"/>
  <c r="I36" s="1"/>
  <c r="A38"/>
  <c r="E38" s="1"/>
  <c r="G37"/>
  <c r="H37" l="1"/>
  <c r="I37" s="1"/>
  <c r="A39"/>
  <c r="A41"/>
  <c r="A40"/>
  <c r="G38"/>
  <c r="H38" s="1"/>
  <c r="I38" s="1"/>
  <c r="G39" l="1"/>
  <c r="H39" s="1"/>
  <c r="I39" s="1"/>
  <c r="E39"/>
  <c r="C2"/>
  <c r="E41"/>
  <c r="G40"/>
  <c r="H40" s="1"/>
  <c r="I40" s="1"/>
  <c r="E40"/>
  <c r="G41"/>
  <c r="H41" l="1"/>
  <c r="H42" s="1"/>
  <c r="I42" s="1"/>
  <c r="I41" l="1"/>
</calcChain>
</file>

<file path=xl/comments1.xml><?xml version="1.0" encoding="utf-8"?>
<comments xmlns="http://schemas.openxmlformats.org/spreadsheetml/2006/main">
  <authors>
    <author>Günther Mumme c/o GMG-CC.de</author>
    <author>Günther Mumme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Günther Mumme c/o GMG-CC.de:</t>
        </r>
        <r>
          <rPr>
            <sz val="8"/>
            <color indexed="81"/>
            <rFont val="Tahoma"/>
            <family val="2"/>
          </rPr>
          <t xml:space="preserve">
Die Woche beginnt stets mit dem Montag. Mit dieser Formel wird auch bei älteren Excel-Versionen die DIN-KW berechnet.</t>
        </r>
      </text>
    </comment>
    <comment ref="A6" authorId="1">
      <text>
        <r>
          <rPr>
            <b/>
            <sz val="8"/>
            <color indexed="81"/>
            <rFont val="Tahoma"/>
            <family val="2"/>
          </rPr>
          <t>GMG-CC.de</t>
        </r>
        <r>
          <rPr>
            <sz val="8"/>
            <color indexed="81"/>
            <rFont val="Tahoma"/>
            <family val="2"/>
          </rPr>
          <t xml:space="preserve">
Diese Stunden werden bei Krankheit, Urlaub oder entschuldigtem Fehlen als Arbeitszeit angerechnet.</t>
        </r>
      </text>
    </comment>
    <comment ref="A39" authorId="0">
      <text>
        <r>
          <rPr>
            <b/>
            <sz val="8"/>
            <color indexed="81"/>
            <rFont val="Tahoma"/>
            <family val="2"/>
          </rPr>
          <t>Günther Mumme c/o GMG-CC.de:</t>
        </r>
        <r>
          <rPr>
            <sz val="8"/>
            <color indexed="81"/>
            <rFont val="Tahoma"/>
            <family val="2"/>
          </rPr>
          <t xml:space="preserve">
Ab dm 29. eine andere Formel (wegen des Februars). Bitta auch die Formatierung beachten, die Null wird nicht angezeigt!</t>
        </r>
      </text>
    </comment>
  </commentList>
</comments>
</file>

<file path=xl/sharedStrings.xml><?xml version="1.0" encoding="utf-8"?>
<sst xmlns="http://schemas.openxmlformats.org/spreadsheetml/2006/main" count="37" uniqueCount="29">
  <si>
    <t>Name:</t>
  </si>
  <si>
    <t>Personal-Nr.</t>
  </si>
  <si>
    <t>Datum</t>
  </si>
  <si>
    <t>Beginn</t>
  </si>
  <si>
    <t>Ende</t>
  </si>
  <si>
    <t>Pause (Zeit)</t>
  </si>
  <si>
    <t>Arb.-Zeit</t>
  </si>
  <si>
    <t>Arbeitszeit</t>
  </si>
  <si>
    <t>Soll-Stunden / Tag</t>
  </si>
  <si>
    <t>Hugo Hurtig</t>
  </si>
  <si>
    <t xml:space="preserve"> K/U/E/D/X </t>
  </si>
  <si>
    <t>(K) = Krankheitstage</t>
  </si>
  <si>
    <t>(U) = Urlaubstage</t>
  </si>
  <si>
    <t>(E) = Entschuldigtes Fehlen</t>
  </si>
  <si>
    <t>(D) = Dienstgang, Reisetätigkeit</t>
  </si>
  <si>
    <t>(X) = Unentschuldigtes Fehlen</t>
  </si>
  <si>
    <t>Stundenlohn</t>
  </si>
  <si>
    <t>Fehlzeitgrund</t>
  </si>
  <si>
    <t>Soll</t>
  </si>
  <si>
    <t>Abweichung</t>
  </si>
  <si>
    <t>dezimal</t>
  </si>
  <si>
    <t>hh:mm</t>
  </si>
  <si>
    <t>Arbeitszeit-Abrechnung (monatlich)</t>
  </si>
  <si>
    <t>Monats-Arbeitszeit (Summe)</t>
  </si>
  <si>
    <t>Beliebiges Datum des Monats</t>
  </si>
  <si>
    <t xml:space="preserve">Brutto-Lohn / Monat: </t>
  </si>
  <si>
    <t>K</t>
  </si>
  <si>
    <t>D</t>
  </si>
  <si>
    <t>U</t>
  </si>
</sst>
</file>

<file path=xl/styles.xml><?xml version="1.0" encoding="utf-8"?>
<styleSheet xmlns="http://schemas.openxmlformats.org/spreadsheetml/2006/main">
  <numFmts count="8">
    <numFmt numFmtId="44" formatCode="_-* #,##0.00\ &quot;€&quot;_-;\-* #,##0.00\ &quot;€&quot;_-;_-* &quot;-&quot;??\ &quot;€&quot;_-;_-@_-"/>
    <numFmt numFmtId="164" formatCode="[$-F800]dddd\,\ mmmm\ dd\,\ yyyy"/>
    <numFmt numFmtId="165" formatCode="hh:mm;;"/>
    <numFmt numFmtId="166" formatCode="[hh]:mm;;"/>
    <numFmt numFmtId="167" formatCode="0&quot; Tag(e)&quot;"/>
    <numFmt numFmtId="168" formatCode="[Blue]&quot;+ &quot;0.00&quot; Std.&quot;;[Red]&quot;- &quot;0.00&quot; Std.&quot;;&quot;+/- &quot;0.00&quot; Std.&quot;"/>
    <numFmt numFmtId="169" formatCode="dddd\,\ dd/\ mmmm/yyyy;;"/>
    <numFmt numFmtId="170" formatCode="#,##0.00\ &quot;€&quot;"/>
  </numFmts>
  <fonts count="8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 vertical="top"/>
    </xf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167" fontId="0" fillId="0" borderId="0" xfId="0" applyNumberFormat="1"/>
    <xf numFmtId="0" fontId="0" fillId="2" borderId="0" xfId="0" applyFill="1"/>
    <xf numFmtId="14" fontId="0" fillId="2" borderId="4" xfId="0" applyNumberFormat="1" applyFill="1" applyBorder="1" applyAlignment="1" applyProtection="1">
      <alignment horizontal="center" vertical="top"/>
      <protection locked="0"/>
    </xf>
    <xf numFmtId="0" fontId="3" fillId="2" borderId="0" xfId="0" applyFont="1" applyFill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0" fillId="0" borderId="0" xfId="0" applyNumberFormat="1" applyProtection="1"/>
    <xf numFmtId="166" fontId="0" fillId="0" borderId="3" xfId="0" applyNumberFormat="1" applyBorder="1" applyProtection="1"/>
    <xf numFmtId="20" fontId="0" fillId="2" borderId="5" xfId="0" applyNumberFormat="1" applyFill="1" applyBorder="1" applyAlignment="1" applyProtection="1">
      <alignment horizontal="center"/>
      <protection locked="0"/>
    </xf>
    <xf numFmtId="44" fontId="0" fillId="2" borderId="4" xfId="1" applyFont="1" applyFill="1" applyBorder="1" applyAlignment="1" applyProtection="1">
      <alignment horizontal="center" vertical="top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0" fontId="0" fillId="0" borderId="0" xfId="0" applyNumberFormat="1" applyAlignment="1">
      <alignment horizontal="right"/>
    </xf>
    <xf numFmtId="168" fontId="7" fillId="0" borderId="0" xfId="0" applyNumberFormat="1" applyFont="1" applyAlignment="1">
      <alignment horizontal="right"/>
    </xf>
    <xf numFmtId="168" fontId="7" fillId="0" borderId="3" xfId="0" applyNumberFormat="1" applyFont="1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5" fontId="0" fillId="0" borderId="0" xfId="0" applyNumberFormat="1"/>
    <xf numFmtId="169" fontId="0" fillId="0" borderId="0" xfId="0" applyNumberFormat="1"/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0" fontId="3" fillId="0" borderId="0" xfId="0" applyNumberFormat="1" applyFo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Standard" xfId="0" builtinId="0"/>
    <cellStyle name="Währung" xfId="1" builtinId="4"/>
  </cellStyles>
  <dxfs count="31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6" tint="0.59996337778862885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I48"/>
  <sheetViews>
    <sheetView tabSelected="1" workbookViewId="0">
      <selection activeCell="A3" sqref="A3"/>
    </sheetView>
  </sheetViews>
  <sheetFormatPr baseColWidth="10" defaultRowHeight="12.75"/>
  <cols>
    <col min="1" max="1" width="30.7109375" customWidth="1"/>
    <col min="6" max="6" width="12.7109375" customWidth="1"/>
    <col min="8" max="8" width="11.7109375" bestFit="1" customWidth="1"/>
    <col min="9" max="9" width="11.42578125" style="28"/>
  </cols>
  <sheetData>
    <row r="1" spans="1:9" ht="27.75" customHeight="1" thickBot="1">
      <c r="A1" s="2" t="s">
        <v>22</v>
      </c>
    </row>
    <row r="2" spans="1:9" ht="14.25" thickTop="1" thickBot="1">
      <c r="A2" s="3" t="s">
        <v>24</v>
      </c>
      <c r="B2" s="14">
        <v>40799</v>
      </c>
      <c r="C2" s="3" t="str">
        <f>IF( ISNUMBER(B2)," (= KW "&amp; TRUNC((A11-DATE(YEAR(A11+3-MOD(A11-2,7)),1,MOD(A11-2,7)-9))/7)&amp;" / " &amp; YEAR($B$2)&amp;")"&amp;"  bis  KW "&amp; TRUNC((MAX(A11:A41)-DATE(YEAR(MAX(A11:A41)+3-MOD(MAX(A11:A41)-2,7)),1,MOD(MAX(A11:A41)-2,7)-9))/7),"")</f>
        <v xml:space="preserve"> (= KW 35 / 2011)  bis  KW 39</v>
      </c>
    </row>
    <row r="3" spans="1:9" ht="13.5" thickTop="1">
      <c r="A3" s="3"/>
      <c r="B3" s="5"/>
      <c r="C3" s="3"/>
    </row>
    <row r="4" spans="1:9">
      <c r="A4" s="7" t="s">
        <v>0</v>
      </c>
      <c r="B4" s="15" t="s">
        <v>9</v>
      </c>
      <c r="C4" s="13"/>
      <c r="D4" s="13"/>
    </row>
    <row r="5" spans="1:9" ht="13.5" thickBot="1">
      <c r="A5" s="7" t="s">
        <v>1</v>
      </c>
      <c r="C5" s="4"/>
    </row>
    <row r="6" spans="1:9" ht="14.25" thickTop="1" thickBot="1">
      <c r="A6" s="7" t="s">
        <v>8</v>
      </c>
      <c r="B6" s="21">
        <v>0.32291666666666669</v>
      </c>
      <c r="C6" s="4"/>
    </row>
    <row r="7" spans="1:9" ht="14.25" thickTop="1" thickBot="1">
      <c r="A7" s="7" t="s">
        <v>16</v>
      </c>
      <c r="B7" s="22">
        <v>10.25</v>
      </c>
      <c r="C7" s="33"/>
      <c r="D7" s="34" t="s">
        <v>25</v>
      </c>
      <c r="E7" s="35">
        <f>E42*24*B7</f>
        <v>414.44166666666672</v>
      </c>
    </row>
    <row r="8" spans="1:9" ht="13.5" thickTop="1">
      <c r="C8" s="4"/>
    </row>
    <row r="9" spans="1:9">
      <c r="A9" s="9"/>
      <c r="B9" s="36" t="s">
        <v>7</v>
      </c>
      <c r="C9" s="37"/>
      <c r="F9" s="4" t="s">
        <v>17</v>
      </c>
      <c r="H9" s="36" t="s">
        <v>19</v>
      </c>
      <c r="I9" s="36"/>
    </row>
    <row r="10" spans="1:9" ht="13.5" thickBot="1">
      <c r="A10" s="6" t="s">
        <v>2</v>
      </c>
      <c r="B10" s="23" t="s">
        <v>3</v>
      </c>
      <c r="C10" s="24" t="s">
        <v>4</v>
      </c>
      <c r="D10" s="8" t="s">
        <v>5</v>
      </c>
      <c r="E10" s="8" t="s">
        <v>6</v>
      </c>
      <c r="F10" s="8" t="s">
        <v>10</v>
      </c>
      <c r="G10" s="8" t="s">
        <v>18</v>
      </c>
      <c r="H10" s="8" t="s">
        <v>20</v>
      </c>
      <c r="I10" s="8" t="s">
        <v>21</v>
      </c>
    </row>
    <row r="11" spans="1:9">
      <c r="A11" s="1">
        <f>DATE(YEAR(B2),MONTH(B2),1)</f>
        <v>40787</v>
      </c>
      <c r="B11" s="16">
        <v>0.33333333333333331</v>
      </c>
      <c r="C11" s="16">
        <v>0.70833333333333337</v>
      </c>
      <c r="D11" s="16">
        <v>2.0833333333333332E-2</v>
      </c>
      <c r="E11" s="19">
        <f>IF(AND(ISNUMBER(B11),ISNUMBER(C11)),C11-B11-D11+(C11&lt;B11),IF(AND(WEEKDAY(A11,2)&lt;6,OR(F11="K",F11="U",F11="E",F11="D")),$B$6,0))</f>
        <v>0.35416666666666674</v>
      </c>
      <c r="F11" s="32" t="s">
        <v>27</v>
      </c>
      <c r="G11" s="30">
        <f t="shared" ref="G11:G41" si="0">IF(WEEKDAY(A11,2)&lt;6,$B$6,0)</f>
        <v>0.32291666666666669</v>
      </c>
      <c r="H11" s="26">
        <f t="shared" ref="H11:H12" si="1">IF((G11=0),"",IF(G11=E11,0,(E11-G11)*24))</f>
        <v>0.75000000000000133</v>
      </c>
      <c r="I11" s="28" t="str">
        <f t="shared" ref="I11:I17" si="2">IF(G11&gt;0,IF(H11&lt;0,"- ",IF(H11=0,"+/- ","+ "))&amp;TEXT(TRUNC(ABS(H11),0),"00:")&amp;TEXT(MOD(ABS(H11),1)*60,"00"),"")</f>
        <v>+ 00:45</v>
      </c>
    </row>
    <row r="12" spans="1:9">
      <c r="A12" s="1">
        <f t="shared" ref="A12:A38" si="3">A11+1</f>
        <v>40788</v>
      </c>
      <c r="B12" s="16">
        <v>0.32291666666666669</v>
      </c>
      <c r="C12" s="16">
        <v>0.63194444444444442</v>
      </c>
      <c r="D12" s="16">
        <v>1.0416666666666666E-2</v>
      </c>
      <c r="E12" s="19">
        <f>IF(AND(ISNUMBER(B12),ISNUMBER(C12)),C12-B12-D12+(C12&lt;B12),IF(AND(WEEKDAY(A12,2)&lt;6,OR(F12="K",F12="U",F12="E",F12="D")),$B$6,0))</f>
        <v>0.29861111111111105</v>
      </c>
      <c r="F12" s="32" t="s">
        <v>26</v>
      </c>
      <c r="G12" s="30">
        <f t="shared" si="0"/>
        <v>0.32291666666666669</v>
      </c>
      <c r="H12" s="26">
        <f t="shared" si="1"/>
        <v>-0.58333333333333526</v>
      </c>
      <c r="I12" s="28" t="str">
        <f t="shared" si="2"/>
        <v>- 00:35</v>
      </c>
    </row>
    <row r="13" spans="1:9">
      <c r="A13" s="1">
        <f t="shared" si="3"/>
        <v>40789</v>
      </c>
      <c r="B13" s="16"/>
      <c r="C13" s="16"/>
      <c r="D13" s="16"/>
      <c r="E13" s="19">
        <f>IF(AND(ISNUMBER(B13),ISNUMBER(C13)),C13-B13-D13+(C13&lt;B13),IF(AND(WEEKDAY(A13,2)&lt;6,OR(F13="K",F13="U",F13="E",F13="D")),$B$6,0))</f>
        <v>0</v>
      </c>
      <c r="F13" s="17"/>
      <c r="G13" s="30">
        <f t="shared" si="0"/>
        <v>0</v>
      </c>
      <c r="H13" s="26" t="str">
        <f>IF((G13=0),"",IF(G13=E13,0,(E13-G13)*24))</f>
        <v/>
      </c>
      <c r="I13" s="28" t="str">
        <f t="shared" si="2"/>
        <v/>
      </c>
    </row>
    <row r="14" spans="1:9">
      <c r="A14" s="1">
        <f t="shared" si="3"/>
        <v>40790</v>
      </c>
      <c r="B14" s="16"/>
      <c r="C14" s="16"/>
      <c r="D14" s="16"/>
      <c r="E14" s="19">
        <f>IF(AND(ISNUMBER(B14),ISNUMBER(C14)),C14-B14-D14+(C14&lt;B14),IF(AND(WEEKDAY(A14,2)&lt;6,OR(F14="K",F14="U",F14="E",F14="D")),$B$6,0))</f>
        <v>0</v>
      </c>
      <c r="F14" s="17"/>
      <c r="G14" s="30">
        <f t="shared" si="0"/>
        <v>0</v>
      </c>
      <c r="H14" s="26" t="str">
        <f t="shared" ref="H14:H41" si="4">IF((G14=0),"",IF(G14=E14,0,(E14-G14)*24))</f>
        <v/>
      </c>
      <c r="I14" s="28" t="str">
        <f t="shared" si="2"/>
        <v/>
      </c>
    </row>
    <row r="15" spans="1:9">
      <c r="A15" s="1">
        <f t="shared" si="3"/>
        <v>40791</v>
      </c>
      <c r="B15" s="16">
        <v>0.34375</v>
      </c>
      <c r="C15" s="16">
        <v>0.72430555555555554</v>
      </c>
      <c r="D15" s="16"/>
      <c r="E15" s="19">
        <f t="shared" ref="E15" si="5">IF(AND(ISNUMBER(B15),ISNUMBER(C15)),C15-B15-D15+(C15&lt;B15),IF(AND(WEEKDAY(A15,2)&lt;6,OR(F15="K",F15="U",F15="E",F15="D")),$B$6,0))</f>
        <v>0.38055555555555554</v>
      </c>
      <c r="F15" s="17"/>
      <c r="G15" s="30">
        <f t="shared" si="0"/>
        <v>0.32291666666666669</v>
      </c>
      <c r="H15" s="26">
        <f t="shared" si="4"/>
        <v>1.3833333333333324</v>
      </c>
      <c r="I15" s="28" t="str">
        <f t="shared" si="2"/>
        <v>+ 01:23</v>
      </c>
    </row>
    <row r="16" spans="1:9">
      <c r="A16" s="1">
        <f t="shared" si="3"/>
        <v>40792</v>
      </c>
      <c r="B16" s="16">
        <v>0.37638888888888888</v>
      </c>
      <c r="C16" s="16">
        <v>0.70486111111111116</v>
      </c>
      <c r="D16" s="16"/>
      <c r="E16" s="19">
        <f t="shared" ref="E16:E41" si="6">IF(AND(ISNUMBER(B16),ISNUMBER(C16)),C16-B16-D16+(C16&lt;B16),IF(AND(WEEKDAY(A16,2)&lt;6,OR(F16="K",F16="U",F16="E",F16="D")),$B$6,0))</f>
        <v>0.32847222222222228</v>
      </c>
      <c r="F16" s="17"/>
      <c r="G16" s="30">
        <f t="shared" si="0"/>
        <v>0.32291666666666669</v>
      </c>
      <c r="H16" s="26">
        <f t="shared" si="4"/>
        <v>0.13333333333333419</v>
      </c>
      <c r="I16" s="28" t="str">
        <f t="shared" si="2"/>
        <v>+ 00:08</v>
      </c>
    </row>
    <row r="17" spans="1:9">
      <c r="A17" s="1">
        <f t="shared" si="3"/>
        <v>40793</v>
      </c>
      <c r="B17" s="16">
        <v>0.29166666666666669</v>
      </c>
      <c r="C17" s="16">
        <v>0.65625</v>
      </c>
      <c r="D17" s="16">
        <v>4.1666666666666664E-2</v>
      </c>
      <c r="E17" s="19">
        <f t="shared" si="6"/>
        <v>0.32291666666666663</v>
      </c>
      <c r="F17" s="17"/>
      <c r="G17" s="30">
        <f t="shared" si="0"/>
        <v>0.32291666666666669</v>
      </c>
      <c r="H17" s="26">
        <f t="shared" si="4"/>
        <v>0</v>
      </c>
      <c r="I17" s="28" t="str">
        <f t="shared" si="2"/>
        <v>+/- 00:00</v>
      </c>
    </row>
    <row r="18" spans="1:9">
      <c r="A18" s="1">
        <f t="shared" si="3"/>
        <v>40794</v>
      </c>
      <c r="B18" s="18"/>
      <c r="C18" s="18"/>
      <c r="D18" s="18"/>
      <c r="E18" s="19">
        <f t="shared" si="6"/>
        <v>0</v>
      </c>
      <c r="F18" s="32"/>
      <c r="G18" s="30">
        <f t="shared" si="0"/>
        <v>0.32291666666666669</v>
      </c>
      <c r="H18" s="26">
        <f t="shared" si="4"/>
        <v>-7.75</v>
      </c>
      <c r="I18" s="28" t="str">
        <f>IF(G18&gt;0,IF(H18&lt;0,"- ",IF(H18=0,"+/- ","+ "))&amp;TEXT(TRUNC(ABS(H18),0),"00:")&amp;TEXT(MOD(ABS(H18),1)*60,"00"),"")</f>
        <v>- 07:45</v>
      </c>
    </row>
    <row r="19" spans="1:9">
      <c r="A19" s="1">
        <f t="shared" si="3"/>
        <v>40795</v>
      </c>
      <c r="B19" s="18"/>
      <c r="C19" s="18"/>
      <c r="D19" s="18"/>
      <c r="E19" s="19">
        <f t="shared" si="6"/>
        <v>0</v>
      </c>
      <c r="F19" s="17"/>
      <c r="G19" s="30">
        <f t="shared" si="0"/>
        <v>0.32291666666666669</v>
      </c>
      <c r="H19" s="26">
        <f t="shared" si="4"/>
        <v>-7.75</v>
      </c>
      <c r="I19" s="28" t="str">
        <f t="shared" ref="I19:I41" si="7">IF(G19&gt;0,IF(H19&lt;0,"- ",IF(H19=0,"+/- ","+ "))&amp;TEXT(TRUNC(ABS(H19),0),"00:")&amp;TEXT(MOD(ABS(H19),1)*60,"00"),"")</f>
        <v>- 07:45</v>
      </c>
    </row>
    <row r="20" spans="1:9">
      <c r="A20" s="1">
        <f t="shared" si="3"/>
        <v>40796</v>
      </c>
      <c r="B20" s="18"/>
      <c r="C20" s="18"/>
      <c r="D20" s="18"/>
      <c r="E20" s="19">
        <f t="shared" si="6"/>
        <v>0</v>
      </c>
      <c r="F20" s="32" t="s">
        <v>28</v>
      </c>
      <c r="G20" s="30">
        <f t="shared" si="0"/>
        <v>0</v>
      </c>
      <c r="H20" s="26" t="str">
        <f t="shared" si="4"/>
        <v/>
      </c>
      <c r="I20" s="28" t="str">
        <f t="shared" si="7"/>
        <v/>
      </c>
    </row>
    <row r="21" spans="1:9">
      <c r="A21" s="1">
        <f t="shared" si="3"/>
        <v>40797</v>
      </c>
      <c r="B21" s="18"/>
      <c r="C21" s="18"/>
      <c r="D21" s="18"/>
      <c r="E21" s="19">
        <f t="shared" si="6"/>
        <v>0</v>
      </c>
      <c r="F21" s="32" t="s">
        <v>28</v>
      </c>
      <c r="G21" s="30">
        <f t="shared" si="0"/>
        <v>0</v>
      </c>
      <c r="H21" s="26" t="str">
        <f t="shared" si="4"/>
        <v/>
      </c>
      <c r="I21" s="28" t="str">
        <f t="shared" si="7"/>
        <v/>
      </c>
    </row>
    <row r="22" spans="1:9">
      <c r="A22" s="1">
        <f t="shared" si="3"/>
        <v>40798</v>
      </c>
      <c r="B22" s="18"/>
      <c r="C22" s="18"/>
      <c r="D22" s="18"/>
      <c r="E22" s="19">
        <f t="shared" si="6"/>
        <v>0.32291666666666669</v>
      </c>
      <c r="F22" s="32" t="s">
        <v>28</v>
      </c>
      <c r="G22" s="30">
        <f t="shared" si="0"/>
        <v>0.32291666666666669</v>
      </c>
      <c r="H22" s="26">
        <f t="shared" si="4"/>
        <v>0</v>
      </c>
      <c r="I22" s="28" t="str">
        <f t="shared" si="7"/>
        <v>+/- 00:00</v>
      </c>
    </row>
    <row r="23" spans="1:9">
      <c r="A23" s="1">
        <f t="shared" si="3"/>
        <v>40799</v>
      </c>
      <c r="B23" s="18"/>
      <c r="C23" s="18"/>
      <c r="D23" s="18"/>
      <c r="E23" s="19">
        <f t="shared" si="6"/>
        <v>0.32291666666666669</v>
      </c>
      <c r="F23" s="32" t="s">
        <v>28</v>
      </c>
      <c r="G23" s="30">
        <f t="shared" si="0"/>
        <v>0.32291666666666669</v>
      </c>
      <c r="H23" s="26">
        <f t="shared" si="4"/>
        <v>0</v>
      </c>
      <c r="I23" s="28" t="str">
        <f t="shared" si="7"/>
        <v>+/- 00:00</v>
      </c>
    </row>
    <row r="24" spans="1:9">
      <c r="A24" s="1">
        <f t="shared" si="3"/>
        <v>40800</v>
      </c>
      <c r="B24" s="18"/>
      <c r="C24" s="18"/>
      <c r="D24" s="18"/>
      <c r="E24" s="19">
        <f t="shared" si="6"/>
        <v>0.32291666666666669</v>
      </c>
      <c r="F24" s="32" t="s">
        <v>28</v>
      </c>
      <c r="G24" s="30">
        <f t="shared" si="0"/>
        <v>0.32291666666666669</v>
      </c>
      <c r="H24" s="26">
        <f t="shared" si="4"/>
        <v>0</v>
      </c>
      <c r="I24" s="28" t="str">
        <f t="shared" si="7"/>
        <v>+/- 00:00</v>
      </c>
    </row>
    <row r="25" spans="1:9">
      <c r="A25" s="1">
        <f t="shared" si="3"/>
        <v>40801</v>
      </c>
      <c r="B25" s="18"/>
      <c r="C25" s="18"/>
      <c r="D25" s="18"/>
      <c r="E25" s="19">
        <f t="shared" si="6"/>
        <v>0.32291666666666669</v>
      </c>
      <c r="F25" s="32" t="s">
        <v>28</v>
      </c>
      <c r="G25" s="30">
        <f t="shared" si="0"/>
        <v>0.32291666666666669</v>
      </c>
      <c r="H25" s="26">
        <f t="shared" si="4"/>
        <v>0</v>
      </c>
      <c r="I25" s="28" t="str">
        <f t="shared" si="7"/>
        <v>+/- 00:00</v>
      </c>
    </row>
    <row r="26" spans="1:9">
      <c r="A26" s="1">
        <f t="shared" si="3"/>
        <v>40802</v>
      </c>
      <c r="B26" s="18"/>
      <c r="C26" s="18"/>
      <c r="D26" s="18"/>
      <c r="E26" s="19">
        <f t="shared" si="6"/>
        <v>0.32291666666666669</v>
      </c>
      <c r="F26" s="32" t="s">
        <v>28</v>
      </c>
      <c r="G26" s="30">
        <f t="shared" si="0"/>
        <v>0.32291666666666669</v>
      </c>
      <c r="H26" s="26">
        <f t="shared" si="4"/>
        <v>0</v>
      </c>
      <c r="I26" s="28" t="str">
        <f t="shared" si="7"/>
        <v>+/- 00:00</v>
      </c>
    </row>
    <row r="27" spans="1:9">
      <c r="A27" s="1">
        <f t="shared" si="3"/>
        <v>40803</v>
      </c>
      <c r="B27" s="18"/>
      <c r="C27" s="18"/>
      <c r="D27" s="18"/>
      <c r="E27" s="19">
        <f t="shared" si="6"/>
        <v>0</v>
      </c>
      <c r="F27" s="32" t="s">
        <v>28</v>
      </c>
      <c r="G27" s="30">
        <f t="shared" si="0"/>
        <v>0</v>
      </c>
      <c r="H27" s="26" t="str">
        <f t="shared" si="4"/>
        <v/>
      </c>
      <c r="I27" s="28" t="str">
        <f t="shared" si="7"/>
        <v/>
      </c>
    </row>
    <row r="28" spans="1:9">
      <c r="A28" s="1">
        <f t="shared" si="3"/>
        <v>40804</v>
      </c>
      <c r="B28" s="18"/>
      <c r="C28" s="18"/>
      <c r="D28" s="18"/>
      <c r="E28" s="19">
        <f t="shared" si="6"/>
        <v>0</v>
      </c>
      <c r="F28" s="32" t="s">
        <v>28</v>
      </c>
      <c r="G28" s="30">
        <f t="shared" si="0"/>
        <v>0</v>
      </c>
      <c r="H28" s="26" t="str">
        <f t="shared" si="4"/>
        <v/>
      </c>
      <c r="I28" s="28" t="str">
        <f t="shared" si="7"/>
        <v/>
      </c>
    </row>
    <row r="29" spans="1:9">
      <c r="A29" s="1">
        <f t="shared" si="3"/>
        <v>40805</v>
      </c>
      <c r="B29" s="18"/>
      <c r="C29" s="18"/>
      <c r="D29" s="18"/>
      <c r="E29" s="19">
        <f t="shared" si="6"/>
        <v>0</v>
      </c>
      <c r="F29" s="17"/>
      <c r="G29" s="30">
        <f t="shared" si="0"/>
        <v>0.32291666666666669</v>
      </c>
      <c r="H29" s="26">
        <f t="shared" si="4"/>
        <v>-7.75</v>
      </c>
      <c r="I29" s="28" t="str">
        <f t="shared" si="7"/>
        <v>- 07:45</v>
      </c>
    </row>
    <row r="30" spans="1:9">
      <c r="A30" s="1">
        <f t="shared" si="3"/>
        <v>40806</v>
      </c>
      <c r="B30" s="18"/>
      <c r="C30" s="18"/>
      <c r="D30" s="18"/>
      <c r="E30" s="19">
        <f t="shared" si="6"/>
        <v>0</v>
      </c>
      <c r="F30" s="17"/>
      <c r="G30" s="30">
        <f t="shared" si="0"/>
        <v>0.32291666666666669</v>
      </c>
      <c r="H30" s="26">
        <f t="shared" si="4"/>
        <v>-7.75</v>
      </c>
      <c r="I30" s="28" t="str">
        <f t="shared" si="7"/>
        <v>- 07:45</v>
      </c>
    </row>
    <row r="31" spans="1:9">
      <c r="A31" s="1">
        <f t="shared" si="3"/>
        <v>40807</v>
      </c>
      <c r="B31" s="18"/>
      <c r="C31" s="18"/>
      <c r="D31" s="18"/>
      <c r="E31" s="19">
        <f t="shared" si="6"/>
        <v>0</v>
      </c>
      <c r="F31" s="17"/>
      <c r="G31" s="30">
        <f t="shared" si="0"/>
        <v>0.32291666666666669</v>
      </c>
      <c r="H31" s="26">
        <f t="shared" si="4"/>
        <v>-7.75</v>
      </c>
      <c r="I31" s="28" t="str">
        <f t="shared" si="7"/>
        <v>- 07:45</v>
      </c>
    </row>
    <row r="32" spans="1:9">
      <c r="A32" s="1">
        <f t="shared" si="3"/>
        <v>40808</v>
      </c>
      <c r="B32" s="18"/>
      <c r="C32" s="18"/>
      <c r="D32" s="18"/>
      <c r="E32" s="19">
        <f t="shared" si="6"/>
        <v>0</v>
      </c>
      <c r="F32" s="17"/>
      <c r="G32" s="30">
        <f t="shared" si="0"/>
        <v>0.32291666666666669</v>
      </c>
      <c r="H32" s="26">
        <f t="shared" si="4"/>
        <v>-7.75</v>
      </c>
      <c r="I32" s="28" t="str">
        <f t="shared" si="7"/>
        <v>- 07:45</v>
      </c>
    </row>
    <row r="33" spans="1:9">
      <c r="A33" s="1">
        <f t="shared" si="3"/>
        <v>40809</v>
      </c>
      <c r="B33" s="18"/>
      <c r="C33" s="18"/>
      <c r="D33" s="18"/>
      <c r="E33" s="19">
        <f t="shared" si="6"/>
        <v>0</v>
      </c>
      <c r="F33" s="17"/>
      <c r="G33" s="30">
        <f t="shared" si="0"/>
        <v>0.32291666666666669</v>
      </c>
      <c r="H33" s="26">
        <f t="shared" si="4"/>
        <v>-7.75</v>
      </c>
      <c r="I33" s="28" t="str">
        <f t="shared" si="7"/>
        <v>- 07:45</v>
      </c>
    </row>
    <row r="34" spans="1:9">
      <c r="A34" s="1">
        <f t="shared" si="3"/>
        <v>40810</v>
      </c>
      <c r="B34" s="18"/>
      <c r="C34" s="18"/>
      <c r="D34" s="18"/>
      <c r="E34" s="19">
        <f t="shared" si="6"/>
        <v>0</v>
      </c>
      <c r="F34" s="17"/>
      <c r="G34" s="30">
        <f t="shared" si="0"/>
        <v>0</v>
      </c>
      <c r="H34" s="26" t="str">
        <f t="shared" si="4"/>
        <v/>
      </c>
      <c r="I34" s="28" t="str">
        <f t="shared" si="7"/>
        <v/>
      </c>
    </row>
    <row r="35" spans="1:9">
      <c r="A35" s="1">
        <f t="shared" si="3"/>
        <v>40811</v>
      </c>
      <c r="B35" s="18"/>
      <c r="C35" s="18"/>
      <c r="D35" s="18"/>
      <c r="E35" s="19">
        <f t="shared" si="6"/>
        <v>0</v>
      </c>
      <c r="F35" s="17"/>
      <c r="G35" s="30">
        <f t="shared" si="0"/>
        <v>0</v>
      </c>
      <c r="H35" s="26" t="str">
        <f t="shared" si="4"/>
        <v/>
      </c>
      <c r="I35" s="28" t="str">
        <f t="shared" si="7"/>
        <v/>
      </c>
    </row>
    <row r="36" spans="1:9">
      <c r="A36" s="1">
        <f t="shared" si="3"/>
        <v>40812</v>
      </c>
      <c r="B36" s="18"/>
      <c r="C36" s="18"/>
      <c r="D36" s="18"/>
      <c r="E36" s="19">
        <f t="shared" si="6"/>
        <v>0</v>
      </c>
      <c r="F36" s="17"/>
      <c r="G36" s="30">
        <f t="shared" si="0"/>
        <v>0.32291666666666669</v>
      </c>
      <c r="H36" s="26">
        <f t="shared" si="4"/>
        <v>-7.75</v>
      </c>
      <c r="I36" s="28" t="str">
        <f t="shared" si="7"/>
        <v>- 07:45</v>
      </c>
    </row>
    <row r="37" spans="1:9">
      <c r="A37" s="1">
        <f t="shared" si="3"/>
        <v>40813</v>
      </c>
      <c r="B37" s="18"/>
      <c r="C37" s="18"/>
      <c r="D37" s="18"/>
      <c r="E37" s="19">
        <f t="shared" si="6"/>
        <v>0</v>
      </c>
      <c r="F37" s="17"/>
      <c r="G37" s="30">
        <f t="shared" si="0"/>
        <v>0.32291666666666669</v>
      </c>
      <c r="H37" s="26">
        <f t="shared" si="4"/>
        <v>-7.75</v>
      </c>
      <c r="I37" s="28" t="str">
        <f t="shared" si="7"/>
        <v>- 07:45</v>
      </c>
    </row>
    <row r="38" spans="1:9">
      <c r="A38" s="1">
        <f t="shared" si="3"/>
        <v>40814</v>
      </c>
      <c r="B38" s="18"/>
      <c r="C38" s="18"/>
      <c r="D38" s="18"/>
      <c r="E38" s="19">
        <f t="shared" si="6"/>
        <v>0</v>
      </c>
      <c r="F38" s="17"/>
      <c r="G38" s="30">
        <f t="shared" si="0"/>
        <v>0.32291666666666669</v>
      </c>
      <c r="H38" s="26">
        <f t="shared" si="4"/>
        <v>-7.75</v>
      </c>
      <c r="I38" s="28" t="str">
        <f t="shared" si="7"/>
        <v>- 07:45</v>
      </c>
    </row>
    <row r="39" spans="1:9">
      <c r="A39" s="31">
        <f>IF(MONTH($A$38+ROW()-38)=MONTH($B$2),$A$38+ROW()-38,0)</f>
        <v>40815</v>
      </c>
      <c r="B39" s="18"/>
      <c r="C39" s="18"/>
      <c r="D39" s="18"/>
      <c r="E39" s="19">
        <f t="shared" si="6"/>
        <v>0</v>
      </c>
      <c r="F39" s="17"/>
      <c r="G39" s="30">
        <f t="shared" si="0"/>
        <v>0.32291666666666669</v>
      </c>
      <c r="H39" s="26">
        <f>IF((G39=0),"",IF(G39=E39,0,(E39-G39)*24))</f>
        <v>-7.75</v>
      </c>
      <c r="I39" s="28" t="str">
        <f t="shared" si="7"/>
        <v>- 07:45</v>
      </c>
    </row>
    <row r="40" spans="1:9">
      <c r="A40" s="31">
        <f t="shared" ref="A40:A41" si="8">IF(MONTH($A$38+ROW()-38)=MONTH($B$2),$A$38+ROW()-38,0)</f>
        <v>40816</v>
      </c>
      <c r="B40" s="18"/>
      <c r="C40" s="18"/>
      <c r="D40" s="18"/>
      <c r="E40" s="19">
        <f t="shared" si="6"/>
        <v>0</v>
      </c>
      <c r="F40" s="17"/>
      <c r="G40" s="30">
        <f t="shared" si="0"/>
        <v>0.32291666666666669</v>
      </c>
      <c r="H40" s="26">
        <f t="shared" si="4"/>
        <v>-7.75</v>
      </c>
      <c r="I40" s="28" t="str">
        <f t="shared" si="7"/>
        <v>- 07:45</v>
      </c>
    </row>
    <row r="41" spans="1:9">
      <c r="A41" s="31">
        <f t="shared" si="8"/>
        <v>0</v>
      </c>
      <c r="B41" s="18"/>
      <c r="C41" s="18"/>
      <c r="D41" s="18"/>
      <c r="E41" s="19">
        <f t="shared" si="6"/>
        <v>0</v>
      </c>
      <c r="F41" s="17"/>
      <c r="G41" s="30">
        <f t="shared" si="0"/>
        <v>0</v>
      </c>
      <c r="H41" s="26" t="str">
        <f t="shared" si="4"/>
        <v/>
      </c>
      <c r="I41" s="28" t="str">
        <f t="shared" si="7"/>
        <v/>
      </c>
    </row>
    <row r="42" spans="1:9" ht="13.5" thickBot="1">
      <c r="A42" s="11" t="s">
        <v>23</v>
      </c>
      <c r="B42" s="10"/>
      <c r="C42" s="10"/>
      <c r="D42" s="10"/>
      <c r="E42" s="20">
        <f>SUM(E11:E17)</f>
        <v>1.6847222222222222</v>
      </c>
      <c r="F42" s="10"/>
      <c r="G42" s="10"/>
      <c r="H42" s="27">
        <f>SUM(H11:H41)</f>
        <v>-91.316666666666663</v>
      </c>
      <c r="I42" s="29" t="str">
        <f t="shared" ref="I42" si="9">IF(H42&lt;0,"- ",IF(H42=0,"+/- ","+ "))&amp;TEXT(TRUNC(ABS(H42),0),"00:")&amp;TEXT(MOD(ABS(H42),1)*60,"00")</f>
        <v>- 91:19</v>
      </c>
    </row>
    <row r="43" spans="1:9" ht="13.5" thickTop="1">
      <c r="H43" s="25"/>
    </row>
    <row r="44" spans="1:9">
      <c r="A44" t="s">
        <v>11</v>
      </c>
      <c r="B44" s="12">
        <f>COUNTIF($F$11:$F$17,"K")</f>
        <v>1</v>
      </c>
      <c r="H44" s="25"/>
    </row>
    <row r="45" spans="1:9">
      <c r="A45" t="s">
        <v>12</v>
      </c>
      <c r="B45" s="12">
        <f>COUNTIF($F$11:$F$17,"U")</f>
        <v>0</v>
      </c>
      <c r="H45" s="25"/>
    </row>
    <row r="46" spans="1:9">
      <c r="A46" t="s">
        <v>13</v>
      </c>
      <c r="B46" s="12">
        <f>COUNTIF($F$11:$F$17,"E")</f>
        <v>0</v>
      </c>
      <c r="H46" s="25"/>
    </row>
    <row r="47" spans="1:9">
      <c r="A47" t="s">
        <v>14</v>
      </c>
      <c r="B47" s="12">
        <f>COUNTIF($F$11:$F$17,"D")</f>
        <v>1</v>
      </c>
    </row>
    <row r="48" spans="1:9">
      <c r="A48" t="s">
        <v>15</v>
      </c>
      <c r="B48" s="12">
        <f>COUNTIF($F$11:$F$17,"X")</f>
        <v>0</v>
      </c>
    </row>
  </sheetData>
  <mergeCells count="2">
    <mergeCell ref="B9:C9"/>
    <mergeCell ref="H9:I9"/>
  </mergeCells>
  <phoneticPr fontId="4" type="noConversion"/>
  <conditionalFormatting sqref="B44:B48">
    <cfRule type="cellIs" dxfId="16" priority="12" stopIfTrue="1" operator="greaterThan">
      <formula>0</formula>
    </cfRule>
  </conditionalFormatting>
  <conditionalFormatting sqref="I11:I42">
    <cfRule type="expression" dxfId="15" priority="14" stopIfTrue="1">
      <formula>H11&lt;0</formula>
    </cfRule>
    <cfRule type="expression" dxfId="14" priority="15" stopIfTrue="1">
      <formula>H11&gt;0</formula>
    </cfRule>
    <cfRule type="expression" dxfId="13" priority="16" stopIfTrue="1">
      <formula>H11=0</formula>
    </cfRule>
  </conditionalFormatting>
  <conditionalFormatting sqref="I11:I41">
    <cfRule type="expression" dxfId="12" priority="9" stopIfTrue="1">
      <formula>H11&lt;0</formula>
    </cfRule>
    <cfRule type="expression" dxfId="11" priority="10" stopIfTrue="1">
      <formula>H11&gt;0</formula>
    </cfRule>
    <cfRule type="expression" dxfId="10" priority="11" stopIfTrue="1">
      <formula>H11=0</formula>
    </cfRule>
  </conditionalFormatting>
  <conditionalFormatting sqref="I11:I41">
    <cfRule type="expression" dxfId="9" priority="6" stopIfTrue="1">
      <formula>H11&lt;0</formula>
    </cfRule>
    <cfRule type="expression" dxfId="8" priority="7" stopIfTrue="1">
      <formula>H11&gt;0</formula>
    </cfRule>
    <cfRule type="expression" dxfId="7" priority="8" stopIfTrue="1">
      <formula>H11=0</formula>
    </cfRule>
  </conditionalFormatting>
  <conditionalFormatting sqref="I11:I41">
    <cfRule type="expression" dxfId="6" priority="3" stopIfTrue="1">
      <formula>H11&lt;0</formula>
    </cfRule>
    <cfRule type="expression" dxfId="5" priority="4" stopIfTrue="1">
      <formula>H11&gt;0</formula>
    </cfRule>
    <cfRule type="expression" dxfId="4" priority="5" stopIfTrue="1">
      <formula>H11=0</formula>
    </cfRule>
  </conditionalFormatting>
  <conditionalFormatting sqref="A11:I41">
    <cfRule type="expression" dxfId="3" priority="1">
      <formula>WEEKDAY($A11,2)=7</formula>
    </cfRule>
    <cfRule type="expression" dxfId="2" priority="2">
      <formula>WEEKDAY($A11,2)=6</formula>
    </cfRule>
  </conditionalFormatting>
  <pageMargins left="0.78740157499999996" right="0.78740157499999996" top="0.984251969" bottom="0.984251969" header="0.4921259845" footer="0.4921259845"/>
  <pageSetup paperSize="9" orientation="portrait" copies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Arbeitszeiten</vt:lpstr>
    </vt:vector>
  </TitlesOfParts>
  <Company>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Günther Mumme c/o GMG-CC.de</cp:lastModifiedBy>
  <dcterms:created xsi:type="dcterms:W3CDTF">2011-09-11T10:28:05Z</dcterms:created>
  <dcterms:modified xsi:type="dcterms:W3CDTF">2012-11-04T18:04:03Z</dcterms:modified>
</cp:coreProperties>
</file>